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<sst xmlns="http://schemas.openxmlformats.org/spreadsheetml/2006/main" count="27134" uniqueCount="781">
  <si>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</si>
  <si>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</si>
  <si>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</si>
  <si>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</si>
  <si>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</si>
  <si>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</si>
  <si>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</si>
  <si>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</si>
  <si>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</si>
  <si>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</si>
  <si>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</si>
  <si>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</si>
  <si>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</si>
  <si>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</si>
  <si>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</si>
  <si>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</si>
  <si>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</si>
  <si>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</si>
  <si>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</si>
  <si>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</si>
  <si>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</si>
  <si>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</si>
  <si>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</si>
  <si>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</si>
  <si>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</si>
  <si>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</si>
  <si>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</si>
  <si>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</si>
  <si>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</si>
  <si>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</si>
  <si>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</si>
  <si>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</si>
  <si>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</si>
  <si>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</si>
  <si>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</si>
  <si>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</si>
  <si>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</si>
  <si>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</si>
  <si>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</si>
  <si>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</si>
  <si>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</si>
  <si>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</si>
  <si>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</si>
  <si>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</si>
  <si>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</si>
  <si>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</si>
  <si>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</si>
  <si>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</si>
  <si>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</si>
  <si>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</si>
  <si>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</si>
  <si>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</si>
  <si>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</si>
  <si>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</si>
  <si>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</si>
  <si>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</si>
  <si>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</si>
  <si>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</si>
  <si>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</si>
  <si>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</si>
  <si>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</si>
  <si>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</si>
  <si>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</si>
  <si>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</si>
  <si>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</si>
  <si>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</si>
  <si>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</si>
  <si>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</si>
  <si>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</si>
  <si>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</si>
  <si>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</si>
  <si>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</si>
  <si>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</si>
  <si>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</si>
  <si>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</si>
  <si>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</si>
  <si>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</si>
  <si>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</si>
  <si>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</si>
  <si>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</si>
  <si>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</si>
  <si>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</si>
  <si>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</si>
  <si>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</si>
  <si>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</si>
  <si>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</si>
  <si>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</si>
  <si>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</si>
  <si>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</si>
  <si>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</si>
  <si>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</si>
  <si>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</si>
  <si>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</si>
  <si>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</si>
  <si>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</si>
  <si>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</si>
  <si>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</si>
  <si>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</si>
  <si>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</si>
  <si>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</si>
  <si>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</si>
  <si>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</si>
  <si>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</si>
  <si>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</si>
  <si>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</si>
  <si>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</si>
  <si>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</si>
  <si>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</si>
  <si>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</si>
  <si>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</si>
  <si>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</si>
  <si>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</si>
  <si>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</si>
  <si>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</si>
  <si>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</si>
  <si>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</si>
  <si>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</si>
  <si>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</si>
  <si>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</si>
  <si>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</si>
  <si>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</si>
  <si>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</si>
  <si>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</si>
  <si>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</si>
  <si>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</si>
  <si>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</si>
  <si>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</si>
  <si>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</si>
  <si>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</si>
  <si>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</si>
  <si>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</si>
  <si>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</si>
  <si>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</si>
  <si>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</si>
  <si>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</si>
  <si>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</si>
  <si>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</si>
  <si>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</si>
  <si>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</si>
  <si>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</si>
  <si>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</si>
  <si>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</si>
  <si>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</si>
  <si>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</si>
  <si>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</si>
  <si>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</si>
  <si>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</si>
  <si>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</si>
  <si>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</si>
  <si>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</si>
  <si>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</si>
  <si>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</si>
  <si>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</si>
  <si>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</si>
  <si>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</si>
  <si>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</si>
  <si>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</si>
  <si>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</si>
  <si>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</si>
  <si>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</si>
  <si>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</si>
  <si>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</si>
  <si>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</si>
  <si>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</si>
  <si>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</si>
  <si>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</si>
  <si>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</si>
  <si>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</si>
  <si>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</si>
  <si>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</si>
  <si>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</si>
  <si>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</si>
  <si>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</si>
  <si>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</si>
  <si>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</si>
  <si>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</si>
  <si>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</si>
  <si>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</si>
  <si>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</si>
  <si>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</si>
  <si>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</si>
  <si>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</si>
  <si>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</si>
  <si>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</si>
  <si>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</si>
  <si>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</si>
  <si>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</si>
  <si>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</si>
  <si>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</si>
  <si>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</si>
  <si>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</si>
  <si>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</si>
  <si>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</si>
  <si>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</si>
  <si>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</si>
  <si>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</si>
  <si>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</si>
  <si>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</si>
  <si>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</si>
  <si>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</si>
  <si>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</si>
  <si>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</si>
  <si>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</si>
  <si>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</si>
  <si>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</si>
  <si>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</si>
  <si>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</si>
  <si>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</si>
  <si>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</si>
  <si>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</si>
  <si>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</si>
  <si>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</si>
  <si>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</si>
  <si>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</si>
  <si>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</si>
  <si>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</si>
  <si>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</si>
  <si>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</si>
  <si>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</si>
  <si>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</si>
  <si>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</si>
  <si>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</si>
  <si>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</si>
  <si>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</si>
  <si>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</si>
  <si>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</si>
  <si>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</si>
  <si>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</si>
  <si>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</si>
  <si>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</si>
  <si>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</si>
  <si>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</si>
  <si>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</si>
  <si>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</si>
  <si>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</si>
  <si>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</si>
  <si>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</si>
  <si>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</si>
  <si>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</si>
  <si>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</si>
  <si>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</si>
  <si>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</si>
  <si>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</si>
  <si>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</si>
  <si>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</si>
  <si>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</si>
  <si>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</si>
  <si>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</si>
  <si>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</si>
  <si>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</si>
  <si>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</si>
  <si>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</si>
  <si>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</si>
  <si>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</si>
  <si>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</si>
  <si>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</si>
  <si>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</si>
  <si>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</si>
  <si>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</si>
  <si>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</si>
  <si>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</si>
  <si>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</si>
  <si>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</si>
  <si>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</si>
  <si>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</si>
  <si>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</si>
  <si>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</si>
  <si>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</si>
  <si>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</si>
  <si>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</si>
  <si>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</si>
  <si>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</si>
  <si>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</si>
  <si>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</si>
  <si>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</si>
  <si>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</si>
  <si>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</si>
  <si>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</si>
  <si>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</si>
  <si>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</si>
  <si>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</si>
  <si>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</si>
  <si>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</si>
  <si>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</si>
  <si>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</si>
  <si>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</si>
  <si>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</si>
  <si>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</si>
  <si>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</si>
  <si>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</si>
  <si>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</si>
  <si>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</si>
  <si>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</si>
  <si>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</si>
  <si>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</si>
  <si>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</si>
  <si>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</si>
  <si>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</si>
  <si>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</si>
  <si>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</si>
  <si>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</si>
  <si>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</si>
  <si>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</si>
  <si>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</si>
  <si>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</si>
  <si>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</si>
  <si>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</si>
  <si>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</si>
  <si>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</si>
  <si>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</si>
  <si>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</si>
  <si>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</si>
  <si>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</si>
  <si>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</si>
  <si>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</si>
  <si>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</si>
  <si>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</si>
  <si>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</si>
  <si>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</si>
  <si>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</si>
  <si>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</si>
  <si>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</si>
  <si>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</si>
  <si>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</si>
  <si>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</si>
  <si>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</si>
  <si>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</si>
  <si>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</si>
  <si>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</si>
  <si>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</si>
  <si>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</si>
  <si>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</si>
  <si>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</si>
  <si>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</si>
  <si>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</si>
  <si>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</si>
  <si>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</si>
  <si>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</si>
  <si>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</si>
  <si>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</si>
  <si>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</si>
  <si>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</si>
  <si>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</si>
  <si>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</si>
  <si>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</si>
  <si>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</si>
  <si>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</si>
  <si>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</si>
  <si>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</si>
  <si>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</si>
  <si>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</si>
  <si>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</si>
  <si>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</si>
  <si>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</si>
  <si>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</si>
  <si>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</si>
  <si>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</si>
  <si>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</si>
  <si>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</si>
  <si>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</si>
  <si>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</si>
  <si>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</si>
  <si>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</si>
  <si>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</si>
  <si>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</si>
  <si>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</si>
  <si>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</si>
  <si>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</si>
  <si>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</si>
  <si>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</si>
  <si>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</si>
  <si>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</si>
  <si>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</si>
  <si>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</si>
  <si>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</si>
  <si>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</si>
  <si>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</si>
  <si>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</si>
  <si>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</si>
  <si>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</si>
  <si>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</si>
  <si>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</si>
  <si>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</si>
  <si>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</si>
  <si>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</si>
  <si>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</si>
  <si>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</si>
  <si>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</si>
  <si>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</si>
  <si>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</si>
  <si>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</si>
  <si>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</si>
  <si>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</si>
  <si>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</si>
  <si>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</si>
  <si>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</si>
  <si>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</si>
  <si>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</si>
  <si>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</si>
  <si>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</si>
  <si>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</si>
  <si>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</si>
  <si>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</si>
  <si>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</si>
  <si>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</si>
  <si>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</si>
  <si>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</si>
  <si>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</si>
  <si>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</si>
  <si>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</si>
  <si>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</si>
  <si>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</si>
  <si>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</si>
  <si>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</si>
  <si>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</si>
  <si>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</si>
  <si>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</si>
  <si>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</si>
  <si>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</si>
  <si>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</si>
  <si>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</si>
  <si>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</si>
  <si>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</si>
  <si>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</si>
  <si>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</si>
  <si>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</si>
  <si>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</si>
  <si>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</si>
  <si>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</si>
  <si>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</si>
  <si>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</si>
  <si>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</si>
  <si>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</si>
  <si>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</si>
  <si>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</si>
  <si>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</si>
  <si>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</si>
  <si>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</si>
  <si>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</si>
  <si>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</si>
  <si>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</si>
  <si>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</si>
  <si>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</si>
  <si>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</si>
  <si>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</si>
  <si>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</si>
  <si>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</si>
  <si>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</si>
  <si>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</si>
  <si>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</si>
  <si>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</si>
  <si>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</si>
  <si>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</si>
  <si>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</si>
  <si>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</si>
  <si>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</si>
  <si>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</si>
  <si>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</si>
  <si>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</si>
  <si>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</si>
  <si>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</si>
  <si>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</si>
  <si>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</si>
  <si>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</si>
  <si>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</si>
  <si>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</si>
  <si>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</si>
  <si>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</si>
  <si>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</si>
  <si>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</si>
  <si>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</si>
  <si>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</si>
  <si>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</si>
  <si>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</si>
  <si>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</si>
  <si>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</si>
  <si>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</si>
  <si>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</si>
  <si>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</si>
  <si>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</si>
  <si>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</si>
  <si>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</si>
  <si>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</si>
  <si>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</si>
  <si>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</si>
  <si>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</si>
  <si>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</si>
  <si>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</si>
  <si>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</si>
  <si>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</si>
  <si>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</si>
  <si>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</si>
  <si>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</si>
  <si>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</si>
  <si>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</si>
  <si>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</si>
  <si>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</si>
  <si>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</si>
  <si>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</si>
  <si>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</si>
  <si>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</si>
  <si>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</si>
  <si>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</si>
  <si>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</si>
  <si>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</si>
  <si>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</si>
  <si>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</si>
  <si>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</si>
  <si>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</si>
  <si>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</si>
  <si>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</si>
  <si>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</si>
  <si>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</si>
  <si>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</si>
  <si>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</si>
  <si>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</si>
  <si>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</si>
  <si>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</si>
  <si>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</si>
  <si>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</si>
  <si>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</si>
  <si>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</si>
  <si>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</si>
  <si>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</si>
  <si>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</si>
  <si>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</si>
  <si>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</si>
  <si>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</si>
  <si>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</si>
  <si>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</si>
  <si>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</si>
  <si>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</si>
  <si>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</si>
  <si>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</si>
  <si>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</si>
  <si>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</si>
  <si>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</si>
  <si>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</si>
  <si>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</si>
  <si>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</si>
  <si>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</si>
  <si>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</si>
  <si>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</si>
  <si>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</si>
  <si>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</si>
  <si>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</si>
  <si>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</si>
  <si>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</si>
  <si>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</si>
  <si>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</si>
  <si>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</si>
  <si>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</si>
  <si>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</si>
  <si>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</si>
  <si>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</si>
  <si>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</si>
  <si>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</si>
  <si>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</si>
  <si>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</si>
  <si>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</si>
  <si>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</si>
  <si>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</si>
  <si>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</si>
  <si>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</si>
  <si>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</si>
  <si>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</si>
  <si>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</si>
  <si>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</si>
  <si>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</si>
  <si>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</si>
  <si>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</si>
  <si>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</si>
  <si>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</si>
  <si>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</si>
  <si>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</si>
  <si>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</si>
  <si>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</si>
  <si>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</si>
  <si>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</si>
  <si>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</si>
  <si>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</si>
  <si>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</si>
  <si>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</si>
  <si>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</si>
  <si>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</si>
  <si>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</si>
  <si>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</si>
  <si>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</si>
  <si>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</si>
  <si>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</si>
  <si>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</si>
  <si>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</si>
  <si>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</si>
  <si>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</si>
  <si>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</si>
  <si>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</si>
  <si>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</si>
  <si>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</si>
  <si>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</si>
  <si>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</si>
  <si>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</si>
  <si>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</si>
  <si>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</si>
  <si>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</si>
  <si>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</si>
  <si>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</si>
  <si>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</si>
  <si>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</si>
  <si>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</si>
  <si>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</si>
  <si>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</si>
  <si>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</si>
  <si>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</si>
  <si>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</si>
  <si>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</si>
  <si>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</si>
  <si>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</si>
  <si>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</si>
  <si>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</si>
  <si>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</si>
  <si>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</si>
  <si>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</si>
  <si>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</si>
  <si>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</si>
  <si>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</si>
  <si>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</si>
  <si>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</si>
  <si>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</si>
  <si>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</si>
  <si>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</si>
  <si>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</si>
  <si>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</si>
  <si>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</si>
  <si>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</si>
  <si>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</si>
  <si>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</si>
  <si>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</si>
  <si>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</si>
  <si>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</si>
  <si>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</si>
  <si>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</si>
  <si>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</si>
  <si>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</si>
  <si>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</si>
  <si>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</si>
  <si>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</si>
  <si>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</si>
  <si>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</si>
  <si>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</si>
  <si>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</si>
  <si>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</si>
  <si>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</si>
  <si>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</si>
  <si>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</si>
  <si>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</si>
  <si>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</si>
  <si>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</si>
  <si>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</si>
  <si>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</si>
  <si>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</si>
  <si>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</si>
  <si>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</si>
  <si>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</si>
  <si>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</si>
  <si>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</si>
  <si>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</si>
  <si>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</si>
  <si>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</si>
  <si>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</si>
  <si>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</si>
  <si>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</si>
  <si>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</si>
  <si>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</si>
  <si>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</si>
  <si>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</si>
  <si>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</si>
  <si>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</si>
  <si>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</si>
  <si>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</si>
  <si>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</si>
  <si>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</si>
  <si>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</si>
  <si>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</si>
  <si>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</si>
  <si>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</si>
  <si>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</si>
  <si>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</si>
  <si>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</si>
  <si>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</si>
  <si>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</si>
  <si>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</si>
  <si>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</si>
  <si>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</si>
  <si>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</si>
  <si>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</si>
  <si>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</si>
  <si>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</si>
  <si>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</si>
  <si>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</si>
  <si>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</si>
  <si>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</si>
  <si>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</si>
  <si>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</si>
  <si>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</si>
  <si>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</si>
  <si>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</si>
  <si>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</si>
  <si>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</si>
  <si>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</si>
  <si>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</si>
  <si>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</si>
  <si>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</si>
  <si>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</si>
  <si>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</si>
  <si>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</si>
  <si>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</si>
  <si>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</si>
  <si>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</si>
  <si>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</si>
  <si>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</si>
  <si>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</si>
  <si>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</si>
  <si>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</si>
  <si>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</si>
  <si>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</si>
  <si>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</si>
  <si>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</si>
  <si>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</si>
  <si>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</si>
  <si>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</si>
  <si>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</si>
  <si>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</si>
  <si>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</si>
  <si>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>апрель, октябрь</t>
  </si>
  <si>
    <t xml:space="preserve"> сентябрь</t>
  </si>
  <si>
    <t xml:space="preserve"> февраль</t>
  </si>
  <si>
    <t xml:space="preserve"> март</t>
  </si>
  <si>
    <t xml:space="preserve"> июль</t>
  </si>
  <si>
    <t>июль, сентябрь</t>
  </si>
  <si>
    <t>дек, ноя, окт, фев, янв</t>
  </si>
  <si>
    <t>дек, мар, ноя, окт, фев</t>
  </si>
  <si>
    <t>июнь, сентябрь</t>
  </si>
  <si>
    <t xml:space="preserve"> январь</t>
  </si>
  <si>
    <t>апрель, июль</t>
  </si>
  <si>
    <t>2,7 | 2</t>
  </si>
  <si>
    <t>4,25 | 4</t>
  </si>
  <si>
    <t>апр, мар, сен</t>
  </si>
  <si>
    <t>0,5 | 2</t>
  </si>
  <si>
    <t>1,1 | 1</t>
  </si>
  <si>
    <t>60 | 2</t>
  </si>
  <si>
    <t>апрель, сентябрь</t>
  </si>
  <si>
    <t>1,25 | 1</t>
  </si>
  <si>
    <t>2,2 | 2</t>
  </si>
  <si>
    <t>сентябрь, февраль</t>
  </si>
  <si>
    <t>3,9 | 1</t>
  </si>
  <si>
    <t>29,7 | 4</t>
  </si>
  <si>
    <t>1 | 2</t>
  </si>
  <si>
    <t>февраль, январь</t>
  </si>
  <si>
    <t>ноябрь, январь</t>
  </si>
  <si>
    <t>дек, мар, ноя, окт</t>
  </si>
  <si>
    <t>3,4 | 10</t>
  </si>
  <si>
    <t>3,4 | 11</t>
  </si>
  <si>
    <t>№ 6 по ул. Гагарина за 2016 год</t>
  </si>
  <si>
    <t>март, декабрь</t>
  </si>
  <si>
    <t>янв, мар, апр</t>
  </si>
  <si>
    <t>октябрь, декабрь</t>
  </si>
  <si>
    <t>1,6 | 24</t>
  </si>
  <si>
    <t>30,1 | 114</t>
  </si>
  <si>
    <t>30,1 | 24</t>
  </si>
  <si>
    <t>162 | 18</t>
  </si>
  <si>
    <t>162 | 15</t>
  </si>
  <si>
    <t>0,81 | 1</t>
  </si>
  <si>
    <t>40,5 | 21</t>
  </si>
  <si>
    <t>40,5 | 5</t>
  </si>
  <si>
    <t>40,5 | 7</t>
  </si>
  <si>
    <t>162 | 22</t>
  </si>
  <si>
    <t>162 | 28</t>
  </si>
  <si>
    <t>948,5 | 2</t>
  </si>
  <si>
    <t>948,5 | 27</t>
  </si>
  <si>
    <t>9,485 | 2</t>
  </si>
  <si>
    <t>9,485 |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</si>
</sst>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762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98160.66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123899.11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114324.29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114324.29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114324.29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107735.48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157708.31624767225</v>
      </c>
      <c r="G28" s="18">
        <f>и_ср_начисл-и_ср_стоимость_факт</f>
        <v>-33809.206247672249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262655.49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319778.21999999997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131.2174166585674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235465.05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199009.64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171992.53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310522.08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310522.08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1069.3407064396793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22848.86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14741.61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55734.87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22848.86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22848.86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187.26085205712872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34532.53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32702.86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39829.660000000003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36389.67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36389.67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1238.6050085392053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29316.799999999999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18586.400000000001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52221.16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29316.799999999999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29316.799999999999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topLeftCell="A2" zoomScale="90" zoomScaleNormal="90" workbookViewId="0">
      <selection activeCell="B417" sqref="B417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762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6212.05926</v>
      </c>
      <c r="F6" s="40"/>
      <c r="I6" s="27">
        <f>E6/1.18</f>
        <v>5264.4570000000003</v>
      </c>
      <c r="J6" s="29">
        <f>[1]сумма!$Q$6</f>
        <v>12959.079134999998</v>
      </c>
      <c r="K6" s="29">
        <f>J6-I6</f>
        <v>7694.6221349999978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182.77019999999999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0.1258</v>
      </c>
      <c r="E8" s="48">
        <v>182.77019999999999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607.58506799999998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1.6254</v>
      </c>
      <c r="E25" s="48">
        <v>607.58506799999998</v>
      </c>
      <c r="F25" s="49" t="s">
        <v>733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3310.3520343999999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0.624</v>
      </c>
      <c r="E43" s="48">
        <v>932.53039999999999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20</v>
      </c>
      <c r="E45" s="48">
        <v>2377.8216343999998</v>
      </c>
      <c r="F45" s="49" t="s">
        <v>763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1225.4964576000002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>
        <v>15</v>
      </c>
      <c r="E92" s="35">
        <v>1225.4964576000002</v>
      </c>
      <c r="F92" s="33" t="s">
        <v>735</v>
      </c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356.10039999999998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1.6254</v>
      </c>
      <c r="E101" s="35">
        <v>356.10039999999998</v>
      </c>
      <c r="F101" s="33" t="s">
        <v>733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40.745399999999997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2.9899999999999999E-2</v>
      </c>
      <c r="E106" s="56">
        <v>40.745399999999997</v>
      </c>
      <c r="F106" s="49" t="s">
        <v>736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489.00970000000001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8.9700000000000002E-2</v>
      </c>
      <c r="E120" s="56">
        <v>261.18119999999999</v>
      </c>
      <c r="F120" s="49" t="s">
        <v>764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2</v>
      </c>
      <c r="E147" s="48">
        <v>227.82850000000002</v>
      </c>
      <c r="F147" s="49" t="s">
        <v>765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21997.229010000003</v>
      </c>
      <c r="F197" s="75"/>
      <c r="I197" s="27">
        <f>E197/1.18</f>
        <v>18641.719500000003</v>
      </c>
      <c r="J197" s="29">
        <f>[1]сумма!$Q$11</f>
        <v>31082.599499999997</v>
      </c>
      <c r="K197" s="29">
        <f>J197-I197</f>
        <v>12440.879999999994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21997.229010000003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0.35879999999999995</v>
      </c>
      <c r="E199" s="35">
        <v>2492.0377520000002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2.5080000000000005</v>
      </c>
      <c r="E200" s="35">
        <v>5289.3263999999981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1.52</v>
      </c>
      <c r="E210" s="35">
        <v>2662.6936000000001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13.176</v>
      </c>
      <c r="E211" s="35">
        <v>11013.604458000002</v>
      </c>
      <c r="F211" s="49" t="s">
        <v>737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2</v>
      </c>
      <c r="E215" s="35">
        <v>539.56679999999994</v>
      </c>
      <c r="F215" s="49" t="s">
        <v>734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hidden="1" customHeight="1" collapsed="1" x14ac:dyDescent="0.2">
      <c r="A232" s="39" t="s">
        <v>642</v>
      </c>
      <c r="B232" s="78"/>
      <c r="C232" s="78"/>
      <c r="D232" s="55"/>
      <c r="E232" s="71"/>
      <c r="F232" s="33"/>
      <c r="I232" s="27">
        <f>E232/1.18</f>
        <v>0</v>
      </c>
      <c r="J232" s="29">
        <f>[1]сумма!$M$13</f>
        <v>4000.8600000000006</v>
      </c>
      <c r="K232" s="29">
        <f>J232-I232</f>
        <v>4000.8600000000006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/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8096.3303854063879</v>
      </c>
      <c r="F266" s="75"/>
      <c r="I266" s="27">
        <f>E266/1.18</f>
        <v>6861.2969367850746</v>
      </c>
      <c r="J266" s="29">
        <f>[1]сумма!$Q$15</f>
        <v>14033.079052204816</v>
      </c>
      <c r="K266" s="29">
        <f>J266-I266</f>
        <v>7171.7821154197409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8096.3303854063879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0.46329999999999999</v>
      </c>
      <c r="E268" s="35">
        <v>2147.2932000000001</v>
      </c>
      <c r="F268" s="33" t="s">
        <v>743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0.02</v>
      </c>
      <c r="E269" s="35">
        <v>337.71599999999995</v>
      </c>
      <c r="F269" s="33" t="s">
        <v>743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364.01819999999992</v>
      </c>
      <c r="F278" s="33" t="s">
        <v>737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>
        <v>2</v>
      </c>
      <c r="E296" s="35">
        <v>560.23326223078618</v>
      </c>
      <c r="F296" s="33" t="s">
        <v>742</v>
      </c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>
        <v>2</v>
      </c>
      <c r="E313" s="35">
        <v>1371.5310778181818</v>
      </c>
      <c r="F313" s="33" t="s">
        <v>742</v>
      </c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2</v>
      </c>
      <c r="E331" s="35">
        <v>652.54965454545447</v>
      </c>
      <c r="F331" s="33" t="s">
        <v>742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15</v>
      </c>
      <c r="E335" s="35">
        <v>2662.9889908119658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15231.2984</v>
      </c>
      <c r="F338" s="75"/>
      <c r="I338" s="27">
        <f>E338/1.18</f>
        <v>12907.880000000001</v>
      </c>
      <c r="J338" s="29">
        <f>[1]сумма!$Q$17</f>
        <v>27117.06</v>
      </c>
      <c r="K338" s="29">
        <f>J338-I338</f>
        <v>14209.18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15231.2984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744</v>
      </c>
      <c r="E340" s="84">
        <v>34.338000000000001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745</v>
      </c>
      <c r="E342" s="48">
        <v>133.31640000000002</v>
      </c>
      <c r="F342" s="49" t="s">
        <v>746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766</v>
      </c>
      <c r="E343" s="84">
        <v>194.55840000000001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747</v>
      </c>
      <c r="E344" s="84">
        <v>6.3011999999999997</v>
      </c>
      <c r="F344" s="49" t="s">
        <v>741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748</v>
      </c>
      <c r="E345" s="84">
        <v>3.4338000000000002</v>
      </c>
      <c r="F345" s="49" t="s">
        <v>734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749</v>
      </c>
      <c r="E346" s="48">
        <v>508.22599999999994</v>
      </c>
      <c r="F346" s="49" t="s">
        <v>750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751</v>
      </c>
      <c r="E347" s="48">
        <v>5.0621999999999998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 t="s">
        <v>752</v>
      </c>
      <c r="E348" s="84">
        <v>16.5672</v>
      </c>
      <c r="F348" s="49" t="s">
        <v>753</v>
      </c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767</v>
      </c>
      <c r="E349" s="48">
        <v>9392.741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768</v>
      </c>
      <c r="E351" s="48">
        <v>4539.2711999999992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754</v>
      </c>
      <c r="E353" s="84">
        <v>54.220999999999989</v>
      </c>
      <c r="F353" s="49" t="s">
        <v>734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755</v>
      </c>
      <c r="E354" s="48">
        <v>343.26199999999994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36097.845642525193</v>
      </c>
      <c r="F355" s="75"/>
      <c r="I355" s="27">
        <f>E355/1.18</f>
        <v>30591.394612309487</v>
      </c>
      <c r="J355" s="29">
        <f>[1]сумма!$Q$19</f>
        <v>27334.060541112922</v>
      </c>
      <c r="K355" s="29">
        <f>J355-I355</f>
        <v>-3257.3340711965648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18488.122000000003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756</v>
      </c>
      <c r="E357" s="89">
        <v>66.61099999999999</v>
      </c>
      <c r="F357" s="49" t="s">
        <v>757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769</v>
      </c>
      <c r="E358" s="89">
        <v>1914.7623999999996</v>
      </c>
      <c r="F358" s="49" t="s">
        <v>739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770</v>
      </c>
      <c r="E359" s="89">
        <v>6952.4892</v>
      </c>
      <c r="F359" s="49" t="s">
        <v>739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771</v>
      </c>
      <c r="E360" s="89">
        <v>241.64039999999994</v>
      </c>
      <c r="F360" s="49" t="s">
        <v>736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772</v>
      </c>
      <c r="E361" s="89">
        <v>518.59819999999991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773</v>
      </c>
      <c r="E362" s="89">
        <v>1700.0849999999996</v>
      </c>
      <c r="F362" s="49" t="s">
        <v>758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774</v>
      </c>
      <c r="E364" s="89">
        <v>5651.0436</v>
      </c>
      <c r="F364" s="49" t="s">
        <v>759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775</v>
      </c>
      <c r="E365" s="89">
        <v>1337.4238</v>
      </c>
      <c r="F365" s="49" t="s">
        <v>718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760</v>
      </c>
      <c r="E371" s="89">
        <v>105.46839999999999</v>
      </c>
      <c r="F371" s="49" t="s">
        <v>740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17609.723642525194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776</v>
      </c>
      <c r="E375" s="93">
        <v>1711.7787999999998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 t="s">
        <v>761</v>
      </c>
      <c r="E376" s="93">
        <v>26.726999999999997</v>
      </c>
      <c r="F376" s="49" t="s">
        <v>718</v>
      </c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777</v>
      </c>
      <c r="E380" s="95">
        <v>6294.0137999999988</v>
      </c>
      <c r="F380" s="49" t="s">
        <v>750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 t="s">
        <v>778</v>
      </c>
      <c r="E381" s="95">
        <v>9283.520199999999</v>
      </c>
      <c r="F381" s="49" t="s">
        <v>718</v>
      </c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779</v>
      </c>
      <c r="E382" s="95">
        <v>289.34144252519354</v>
      </c>
      <c r="F382" s="49" t="s">
        <v>738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780</v>
      </c>
      <c r="E383" s="95">
        <v>4.3423999999999996</v>
      </c>
      <c r="F383" s="49" t="s">
        <v>734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6919.2603999999992</v>
      </c>
      <c r="F386" s="75"/>
      <c r="I386" s="27">
        <f>E386/1.18</f>
        <v>5863.78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6919.2603999999992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6187.2002000000002</v>
      </c>
      <c r="F388" s="75"/>
      <c r="I388" s="27">
        <f>E388/1.18</f>
        <v>5243.39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6187.2002000000002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56966.94624767224</v>
      </c>
      <c r="F390" s="75"/>
      <c r="I390" s="27">
        <f>E390/1.18</f>
        <v>48277.073091247665</v>
      </c>
      <c r="J390" s="27">
        <f>SUM(I6:I390)</f>
        <v>133650.99114034223</v>
      </c>
      <c r="K390" s="27">
        <f>J390*1.01330668353499*1.18</f>
        <v>159806.74224862971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56966.94624767224</v>
      </c>
      <c r="F391" s="49" t="s">
        <v>731</v>
      </c>
      <c r="I391" s="27">
        <f>E6+E197+E232+E266+E338+E355+E386+E388+E390</f>
        <v>157708.16954560383</v>
      </c>
      <c r="J391" s="27">
        <f>I391-K391</f>
        <v>-181455.60669311791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2017-05-18T02:51:20Z</dcterms:modified>
</cp:coreProperties>
</file>